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\OSCAR SOTO\FORMATOS\FORMATOS E.R.T. NUEVO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F17" i="1" s="1"/>
  <c r="G17" i="1" s="1"/>
  <c r="E16" i="1"/>
  <c r="E15" i="1"/>
  <c r="E14" i="1"/>
  <c r="E13" i="1"/>
  <c r="E12" i="1"/>
  <c r="E11" i="1"/>
  <c r="F11" i="1" s="1"/>
  <c r="G11" i="1" s="1"/>
  <c r="E10" i="1"/>
  <c r="F10" i="1" s="1"/>
  <c r="G10" i="1" s="1"/>
  <c r="E9" i="1"/>
  <c r="E8" i="1"/>
  <c r="F8" i="1"/>
  <c r="G8" i="1" s="1"/>
  <c r="F9" i="1"/>
  <c r="G9" i="1" s="1"/>
  <c r="F12" i="1"/>
  <c r="G12" i="1" s="1"/>
  <c r="F13" i="1"/>
  <c r="G13" i="1" s="1"/>
  <c r="F14" i="1"/>
  <c r="G14" i="1" s="1"/>
  <c r="F15" i="1"/>
  <c r="G15" i="1" s="1"/>
  <c r="F16" i="1"/>
  <c r="G16" i="1" s="1"/>
  <c r="F18" i="1"/>
  <c r="G18" i="1" s="1"/>
  <c r="F7" i="1"/>
  <c r="G7" i="1" s="1"/>
</calcChain>
</file>

<file path=xl/sharedStrings.xml><?xml version="1.0" encoding="utf-8"?>
<sst xmlns="http://schemas.openxmlformats.org/spreadsheetml/2006/main" count="54" uniqueCount="54">
  <si>
    <t>Mes</t>
  </si>
  <si>
    <t>IVA 19%</t>
  </si>
  <si>
    <t>Vlr Derechos conexión IVA incluido</t>
  </si>
  <si>
    <t xml:space="preserve">Valor Derechos Conexión </t>
  </si>
  <si>
    <t>Codigos Contrato Unico de Servicios Fijos en la modalidad Pospago</t>
  </si>
  <si>
    <t>Item</t>
  </si>
  <si>
    <t>Localidad</t>
  </si>
  <si>
    <t>Codigo</t>
  </si>
  <si>
    <t>Contrato No.</t>
  </si>
  <si>
    <t>Buenaventura</t>
  </si>
  <si>
    <t>BT</t>
  </si>
  <si>
    <t>BT20260001</t>
  </si>
  <si>
    <t>Cali</t>
  </si>
  <si>
    <t>CL</t>
  </si>
  <si>
    <t>CL20260001</t>
  </si>
  <si>
    <t>Palmira</t>
  </si>
  <si>
    <t>PL</t>
  </si>
  <si>
    <t>PL20260001</t>
  </si>
  <si>
    <t>Amaime-El Placer</t>
  </si>
  <si>
    <t>AP</t>
  </si>
  <si>
    <t>AP20260001</t>
  </si>
  <si>
    <t>Guacari</t>
  </si>
  <si>
    <t>GC</t>
  </si>
  <si>
    <t>GC20260001</t>
  </si>
  <si>
    <t>Yotoco</t>
  </si>
  <si>
    <t>YT</t>
  </si>
  <si>
    <t>YT20260001</t>
  </si>
  <si>
    <t>Vijes</t>
  </si>
  <si>
    <t>VJ</t>
  </si>
  <si>
    <t>VJ20260001</t>
  </si>
  <si>
    <t>Buga</t>
  </si>
  <si>
    <t>BG</t>
  </si>
  <si>
    <t>BG20260001</t>
  </si>
  <si>
    <t>Zarzal</t>
  </si>
  <si>
    <t>ZZ</t>
  </si>
  <si>
    <t>ZZ20260001</t>
  </si>
  <si>
    <t>Roldanillo</t>
  </si>
  <si>
    <t>RL</t>
  </si>
  <si>
    <t>RL20260001</t>
  </si>
  <si>
    <t>La Union</t>
  </si>
  <si>
    <t>LU</t>
  </si>
  <si>
    <t>LU20260001</t>
  </si>
  <si>
    <t>Zaragoza</t>
  </si>
  <si>
    <t>ZG</t>
  </si>
  <si>
    <t>ZG20260001</t>
  </si>
  <si>
    <t>Caicedonia</t>
  </si>
  <si>
    <t>CI</t>
  </si>
  <si>
    <t>CI20260001</t>
  </si>
  <si>
    <t>Cartago</t>
  </si>
  <si>
    <t>CT</t>
  </si>
  <si>
    <t>CT20260001</t>
  </si>
  <si>
    <t>El Cerrito</t>
  </si>
  <si>
    <t>EC</t>
  </si>
  <si>
    <t>EC20260001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</si>
</sst>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9" fontId="0" fillId="2" borderId="0" xfId="0" applyNumberFormat="1" applyFill="1"/>
    <xf numFmtId="0" fontId="0" fillId="2" borderId="0" xfId="0" applyFill="1" applyAlignment="1">
      <alignment horizontal="center" vertical="center" wrapText="1"/>
    </xf>
    <xf numFmtId="43" fontId="0" fillId="2" borderId="0" xfId="1" applyFont="1" applyFill="1"/>
    <xf numFmtId="0" fontId="0" fillId="2" borderId="4" xfId="0" applyFill="1" applyBorder="1" applyAlignment="1">
      <alignment horizontal="center" vertical="center"/>
    </xf>
    <xf numFmtId="43" fontId="0" fillId="2" borderId="5" xfId="1" applyFont="1" applyFill="1" applyBorder="1"/>
    <xf numFmtId="0" fontId="0" fillId="2" borderId="7" xfId="0" applyFill="1" applyBorder="1" applyAlignment="1">
      <alignment horizontal="center" vertical="center"/>
    </xf>
    <xf numFmtId="43" fontId="0" fillId="2" borderId="8" xfId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3" fontId="3" fillId="4" borderId="6" xfId="1" applyFont="1" applyFill="1" applyBorder="1"/>
    <xf numFmtId="43" fontId="3" fillId="4" borderId="9" xfId="1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 vertical="center"/>
    </xf>
    <xf numFmtId="0" fontId="0" fillId="2" borderId="9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M22"/>
  <sheetViews>
    <sheetView tabSelected="1" topLeftCell="C12" zoomScale="130" zoomScaleNormal="130" workbookViewId="0">
      <selection activeCell="F20" sqref="F20"/>
    </sheetView>
  </sheetViews>
  <sheetFormatPr baseColWidth="10" defaultRowHeight="15" x14ac:dyDescent="0.25"/>
  <cols>
    <col min="1" max="3" width="11.42578125" style="2"/>
    <col min="4" max="4" width="4" style="1" bestFit="1" customWidth="1"/>
    <col min="5" max="5" width="13.7109375" style="2" bestFit="1" customWidth="1"/>
    <col min="6" max="6" width="12.7109375" style="2" bestFit="1" customWidth="1"/>
    <col min="7" max="7" width="13.7109375" style="2" bestFit="1" customWidth="1"/>
    <col min="8" max="10" width="11.42578125" style="2"/>
    <col min="11" max="11" width="16.7109375" style="2" bestFit="1" customWidth="1"/>
    <col min="12" max="16384" width="11.42578125" style="2"/>
  </cols>
  <sheetData>
    <row r="5" spans="4:13" x14ac:dyDescent="0.25">
      <c r="F5" s="3">
        <v>0.19</v>
      </c>
    </row>
    <row r="6" spans="4:13" s="4" customFormat="1" ht="45" x14ac:dyDescent="0.25">
      <c r="D6" s="10" t="s">
        <v>0</v>
      </c>
      <c r="E6" s="11" t="s">
        <v>3</v>
      </c>
      <c r="F6" s="11" t="s">
        <v>1</v>
      </c>
      <c r="G6" s="12" t="s">
        <v>2</v>
      </c>
      <c r="J6" s="24" t="s">
        <v>4</v>
      </c>
      <c r="K6" s="25"/>
      <c r="L6" s="25"/>
      <c r="M6" s="26"/>
    </row>
    <row r="7" spans="4:13" x14ac:dyDescent="0.25">
      <c r="D7" s="6">
        <v>1</v>
      </c>
      <c r="E7" s="7">
        <v>455000</v>
      </c>
      <c r="F7" s="7">
        <f t="shared" ref="F7:F18" si="0">E7*$F$5</f>
        <v>86450</v>
      </c>
      <c r="G7" s="13">
        <f>E7+F7</f>
        <v>541450</v>
      </c>
      <c r="J7" s="15" t="s">
        <v>5</v>
      </c>
      <c r="K7" s="16" t="s">
        <v>6</v>
      </c>
      <c r="L7" s="16" t="s">
        <v>7</v>
      </c>
      <c r="M7" s="17" t="s">
        <v>8</v>
      </c>
    </row>
    <row r="8" spans="4:13" x14ac:dyDescent="0.25">
      <c r="D8" s="6">
        <v>2</v>
      </c>
      <c r="E8" s="7">
        <f>($E$7/12)*11</f>
        <v>417083.33333333331</v>
      </c>
      <c r="F8" s="7">
        <f t="shared" si="0"/>
        <v>79245.833333333328</v>
      </c>
      <c r="G8" s="13">
        <f t="shared" ref="G8:G18" si="1">E8+F8</f>
        <v>496329.16666666663</v>
      </c>
      <c r="J8" s="6">
        <v>1</v>
      </c>
      <c r="K8" s="18" t="s">
        <v>9</v>
      </c>
      <c r="L8" s="19" t="s">
        <v>10</v>
      </c>
      <c r="M8" s="20" t="s">
        <v>11</v>
      </c>
    </row>
    <row r="9" spans="4:13" x14ac:dyDescent="0.25">
      <c r="D9" s="6">
        <v>3</v>
      </c>
      <c r="E9" s="7">
        <f>($E$7/12)*10</f>
        <v>379166.66666666663</v>
      </c>
      <c r="F9" s="7">
        <f t="shared" si="0"/>
        <v>72041.666666666657</v>
      </c>
      <c r="G9" s="13">
        <f t="shared" si="1"/>
        <v>451208.33333333326</v>
      </c>
      <c r="J9" s="6">
        <v>2</v>
      </c>
      <c r="K9" s="18" t="s">
        <v>12</v>
      </c>
      <c r="L9" s="19" t="s">
        <v>13</v>
      </c>
      <c r="M9" s="20" t="s">
        <v>14</v>
      </c>
    </row>
    <row r="10" spans="4:13" x14ac:dyDescent="0.25">
      <c r="D10" s="6">
        <v>4</v>
      </c>
      <c r="E10" s="7">
        <f>($E$7/12)*9</f>
        <v>341250</v>
      </c>
      <c r="F10" s="7">
        <f t="shared" si="0"/>
        <v>64837.5</v>
      </c>
      <c r="G10" s="13">
        <f t="shared" si="1"/>
        <v>406087.5</v>
      </c>
      <c r="J10" s="6">
        <v>3</v>
      </c>
      <c r="K10" s="18" t="s">
        <v>15</v>
      </c>
      <c r="L10" s="19" t="s">
        <v>16</v>
      </c>
      <c r="M10" s="20" t="s">
        <v>17</v>
      </c>
    </row>
    <row r="11" spans="4:13" x14ac:dyDescent="0.25">
      <c r="D11" s="6">
        <v>5</v>
      </c>
      <c r="E11" s="7">
        <f>($E$7/12)*8</f>
        <v>303333.33333333331</v>
      </c>
      <c r="F11" s="7">
        <f t="shared" si="0"/>
        <v>57633.333333333328</v>
      </c>
      <c r="G11" s="13">
        <f t="shared" si="1"/>
        <v>360966.66666666663</v>
      </c>
      <c r="J11" s="6">
        <v>4</v>
      </c>
      <c r="K11" s="18" t="s">
        <v>18</v>
      </c>
      <c r="L11" s="19" t="s">
        <v>19</v>
      </c>
      <c r="M11" s="20" t="s">
        <v>20</v>
      </c>
    </row>
    <row r="12" spans="4:13" x14ac:dyDescent="0.25">
      <c r="D12" s="6">
        <v>6</v>
      </c>
      <c r="E12" s="7">
        <f>($E$7/12)*7</f>
        <v>265416.66666666663</v>
      </c>
      <c r="F12" s="7">
        <f t="shared" si="0"/>
        <v>50429.166666666657</v>
      </c>
      <c r="G12" s="13">
        <f t="shared" si="1"/>
        <v>315845.83333333326</v>
      </c>
      <c r="J12" s="6">
        <v>5</v>
      </c>
      <c r="K12" s="18" t="s">
        <v>51</v>
      </c>
      <c r="L12" s="19" t="s">
        <v>52</v>
      </c>
      <c r="M12" s="20" t="s">
        <v>53</v>
      </c>
    </row>
    <row r="13" spans="4:13" x14ac:dyDescent="0.25">
      <c r="D13" s="6">
        <v>7</v>
      </c>
      <c r="E13" s="7">
        <f>($E$7/12)*6</f>
        <v>227500</v>
      </c>
      <c r="F13" s="7">
        <f t="shared" si="0"/>
        <v>43225</v>
      </c>
      <c r="G13" s="13">
        <f t="shared" si="1"/>
        <v>270725</v>
      </c>
      <c r="J13" s="6">
        <v>6</v>
      </c>
      <c r="K13" s="18" t="s">
        <v>21</v>
      </c>
      <c r="L13" s="19" t="s">
        <v>22</v>
      </c>
      <c r="M13" s="20" t="s">
        <v>23</v>
      </c>
    </row>
    <row r="14" spans="4:13" x14ac:dyDescent="0.25">
      <c r="D14" s="6">
        <v>8</v>
      </c>
      <c r="E14" s="7">
        <f>($E$7/12)*5</f>
        <v>189583.33333333331</v>
      </c>
      <c r="F14" s="7">
        <f t="shared" si="0"/>
        <v>36020.833333333328</v>
      </c>
      <c r="G14" s="13">
        <f t="shared" si="1"/>
        <v>225604.16666666663</v>
      </c>
      <c r="J14" s="6">
        <v>7</v>
      </c>
      <c r="K14" s="18" t="s">
        <v>24</v>
      </c>
      <c r="L14" s="19" t="s">
        <v>25</v>
      </c>
      <c r="M14" s="20" t="s">
        <v>26</v>
      </c>
    </row>
    <row r="15" spans="4:13" x14ac:dyDescent="0.25">
      <c r="D15" s="6">
        <v>9</v>
      </c>
      <c r="E15" s="7">
        <f>($E$7/12)*4</f>
        <v>151666.66666666666</v>
      </c>
      <c r="F15" s="7">
        <f t="shared" si="0"/>
        <v>28816.666666666664</v>
      </c>
      <c r="G15" s="13">
        <f t="shared" si="1"/>
        <v>180483.33333333331</v>
      </c>
      <c r="J15" s="6">
        <v>8</v>
      </c>
      <c r="K15" s="18" t="s">
        <v>27</v>
      </c>
      <c r="L15" s="19" t="s">
        <v>28</v>
      </c>
      <c r="M15" s="20" t="s">
        <v>29</v>
      </c>
    </row>
    <row r="16" spans="4:13" x14ac:dyDescent="0.25">
      <c r="D16" s="6">
        <v>10</v>
      </c>
      <c r="E16" s="7">
        <f>($E$7/12)*3</f>
        <v>113750</v>
      </c>
      <c r="F16" s="7">
        <f t="shared" si="0"/>
        <v>21612.5</v>
      </c>
      <c r="G16" s="13">
        <f t="shared" si="1"/>
        <v>135362.5</v>
      </c>
      <c r="J16" s="6">
        <v>9</v>
      </c>
      <c r="K16" s="18" t="s">
        <v>30</v>
      </c>
      <c r="L16" s="19" t="s">
        <v>31</v>
      </c>
      <c r="M16" s="20" t="s">
        <v>32</v>
      </c>
    </row>
    <row r="17" spans="4:13" x14ac:dyDescent="0.25">
      <c r="D17" s="6">
        <v>11</v>
      </c>
      <c r="E17" s="7">
        <f>($E$7/12)*2</f>
        <v>75833.333333333328</v>
      </c>
      <c r="F17" s="7">
        <f t="shared" si="0"/>
        <v>14408.333333333332</v>
      </c>
      <c r="G17" s="13">
        <f t="shared" si="1"/>
        <v>90241.666666666657</v>
      </c>
      <c r="J17" s="6">
        <v>10</v>
      </c>
      <c r="K17" s="18" t="s">
        <v>33</v>
      </c>
      <c r="L17" s="19" t="s">
        <v>34</v>
      </c>
      <c r="M17" s="20" t="s">
        <v>35</v>
      </c>
    </row>
    <row r="18" spans="4:13" x14ac:dyDescent="0.25">
      <c r="D18" s="8">
        <v>12</v>
      </c>
      <c r="E18" s="9">
        <f>($E$7/12)*1</f>
        <v>37916.666666666664</v>
      </c>
      <c r="F18" s="9">
        <f t="shared" si="0"/>
        <v>7204.1666666666661</v>
      </c>
      <c r="G18" s="14">
        <f t="shared" si="1"/>
        <v>45120.833333333328</v>
      </c>
      <c r="J18" s="6">
        <v>11</v>
      </c>
      <c r="K18" s="18" t="s">
        <v>36</v>
      </c>
      <c r="L18" s="19" t="s">
        <v>37</v>
      </c>
      <c r="M18" s="20" t="s">
        <v>38</v>
      </c>
    </row>
    <row r="19" spans="4:13" x14ac:dyDescent="0.25">
      <c r="E19" s="5"/>
      <c r="F19" s="5"/>
      <c r="G19" s="5"/>
      <c r="J19" s="6">
        <v>12</v>
      </c>
      <c r="K19" s="18" t="s">
        <v>39</v>
      </c>
      <c r="L19" s="19" t="s">
        <v>40</v>
      </c>
      <c r="M19" s="20" t="s">
        <v>41</v>
      </c>
    </row>
    <row r="20" spans="4:13" x14ac:dyDescent="0.25">
      <c r="J20" s="6">
        <v>13</v>
      </c>
      <c r="K20" s="18" t="s">
        <v>42</v>
      </c>
      <c r="L20" s="19" t="s">
        <v>43</v>
      </c>
      <c r="M20" s="20" t="s">
        <v>44</v>
      </c>
    </row>
    <row r="21" spans="4:13" x14ac:dyDescent="0.25">
      <c r="J21" s="6">
        <v>14</v>
      </c>
      <c r="K21" s="18" t="s">
        <v>45</v>
      </c>
      <c r="L21" s="19" t="s">
        <v>46</v>
      </c>
      <c r="M21" s="20" t="s">
        <v>47</v>
      </c>
    </row>
    <row r="22" spans="4:13" x14ac:dyDescent="0.25">
      <c r="J22" s="6">
        <v>15</v>
      </c>
      <c r="K22" s="21" t="s">
        <v>48</v>
      </c>
      <c r="L22" s="22" t="s">
        <v>49</v>
      </c>
      <c r="M22" s="23" t="s">
        <v>50</v>
      </c>
    </row>
  </sheetData>
  <mergeCells count="1">
    <mergeCell ref="J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Soto Barbosa, Oscar Mauricio</dc:creator>
  <cp:lastModifiedBy>Soto Barbosa, Oscar Mauricio</cp:lastModifiedBy>
  <dcterms:created xsi:type="dcterms:W3CDTF">2026-06-18T15:03:13Z</dcterms:created>
  <dcterms:modified xsi:type="dcterms:W3CDTF">2026-06-23T15:27:02Z</dcterms:modified>
</cp:coreProperties>
</file>